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elta.fin.ee/dhs/webdav/cfe936283df74a4c78634863cb3f27a21a4daf94/47411026035/f7a4c9c1-802d-4c2f-9318-e3f4f3e275d5/"/>
    </mc:Choice>
  </mc:AlternateContent>
  <xr:revisionPtr revIDLastSave="0" documentId="13_ncr:1_{522A00E2-26A1-4E87-A7C4-72CD76E19627}" xr6:coauthVersionLast="47" xr6:coauthVersionMax="47" xr10:uidLastSave="{00000000-0000-0000-0000-000000000000}"/>
  <bookViews>
    <workbookView xWindow="4800" yWindow="2840" windowWidth="14400" windowHeight="7360" xr2:uid="{5822F3F2-D004-4493-820A-59F3C624F8CA}"/>
  </bookViews>
  <sheets>
    <sheet name="Rahandusministeeriumi_val.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2" l="1"/>
  <c r="G23" i="2"/>
  <c r="G4" i="2"/>
  <c r="F14" i="2" l="1"/>
  <c r="F20" i="2"/>
  <c r="E31" i="2"/>
  <c r="E26" i="2"/>
  <c r="F26" i="2" s="1"/>
  <c r="E27" i="2"/>
  <c r="F27" i="2" s="1"/>
  <c r="F24" i="2"/>
  <c r="F25" i="2"/>
  <c r="F28" i="2"/>
  <c r="F29" i="2"/>
  <c r="F19" i="2"/>
  <c r="F6" i="2"/>
  <c r="D18" i="2"/>
  <c r="C18" i="2"/>
  <c r="D23" i="2"/>
  <c r="E18" i="2"/>
  <c r="E13" i="2"/>
  <c r="E12" i="2" s="1"/>
  <c r="D13" i="2"/>
  <c r="C13" i="2"/>
  <c r="C12" i="2" s="1"/>
  <c r="E5" i="2"/>
  <c r="D5" i="2"/>
  <c r="D4" i="2" s="1"/>
  <c r="C5" i="2"/>
  <c r="C4" i="2" s="1"/>
  <c r="F18" i="2" l="1"/>
  <c r="E11" i="2"/>
  <c r="F13" i="2"/>
  <c r="F5" i="2"/>
  <c r="E23" i="2"/>
  <c r="F23" i="2" s="1"/>
  <c r="E4" i="2"/>
  <c r="F4" i="2" s="1"/>
  <c r="D12" i="2"/>
  <c r="F12" i="2" s="1"/>
  <c r="C11" i="2"/>
  <c r="D11" i="2" l="1"/>
  <c r="F11" i="2" s="1"/>
  <c r="F30" i="2" l="1"/>
</calcChain>
</file>

<file path=xl/sharedStrings.xml><?xml version="1.0" encoding="utf-8"?>
<sst xmlns="http://schemas.openxmlformats.org/spreadsheetml/2006/main" count="42" uniqueCount="25">
  <si>
    <t>sh tööjõukulud</t>
  </si>
  <si>
    <t>sh majandamiskulud</t>
  </si>
  <si>
    <t>sh sotsiaaltoetused</t>
  </si>
  <si>
    <t>sh muud toetused</t>
  </si>
  <si>
    <t>sh muud kulud, v.a amortisatsioon</t>
  </si>
  <si>
    <t>sh investeeringud</t>
  </si>
  <si>
    <t>sh muud kulud</t>
  </si>
  <si>
    <t>Reservidest eraldatud vahendid</t>
  </si>
  <si>
    <t>sh Omandireformi reservfond</t>
  </si>
  <si>
    <t>sh käibemaksukulu kuludelt</t>
  </si>
  <si>
    <t>sh käibemaksukulu investeeringutelt</t>
  </si>
  <si>
    <t xml:space="preserve">sh investeeringud </t>
  </si>
  <si>
    <t>sh Vabariigi Valitsuse sihtotstarbeline reserv</t>
  </si>
  <si>
    <t>sh muud kulud (sh intressikulud)</t>
  </si>
  <si>
    <t>2025 eelarve seisuga 01.01.2025</t>
  </si>
  <si>
    <t>Majanduslik sisu eelarve liikide lõikes</t>
  </si>
  <si>
    <t>2024 täitmine seisuga 09.02.2025</t>
  </si>
  <si>
    <t>2024 jääk seisuga 09.02.2025</t>
  </si>
  <si>
    <t>üle toodud 2023. aastast</t>
  </si>
  <si>
    <t>2023 aastast üle toodud eelarve jäägid ja 2024 eelarve on liigendatud ministri käskkirjadega kinnitatud detialsuses (K ja I).</t>
  </si>
  <si>
    <t>Rahandusministeeriumi valitsemisala kulud ja investeeringud</t>
  </si>
  <si>
    <t>Piirmääraga vahendid</t>
  </si>
  <si>
    <t>Arvestuslikud vahendid</t>
  </si>
  <si>
    <t>Tuludest sõltuvad vahendid</t>
  </si>
  <si>
    <t>2024 lõplik eelarve seisuga 09.02.2025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</si>
</sst>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\ _€_-;\-* #,##0\ _€_-;_-* &quot;-&quot;??\ _€_-;_-@_-"/>
  </numFmts>
  <fonts count="10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i/>
      <sz val="11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0" xfId="0" applyFont="1" applyFill="1" applyAlignment="1">
      <alignment horizontal="left" vertical="center"/>
    </xf>
    <xf numFmtId="3" fontId="2" fillId="2" borderId="0" xfId="0" applyNumberFormat="1" applyFont="1" applyFill="1" applyAlignment="1">
      <alignment horizontal="right" vertical="center" wrapText="1"/>
    </xf>
    <xf numFmtId="3" fontId="3" fillId="2" borderId="0" xfId="0" applyNumberFormat="1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3" borderId="1" xfId="0" applyFont="1" applyFill="1" applyBorder="1" applyAlignment="1">
      <alignment vertical="center"/>
    </xf>
    <xf numFmtId="43" fontId="5" fillId="0" borderId="0" xfId="1" applyFont="1" applyAlignment="1">
      <alignment vertical="center"/>
    </xf>
    <xf numFmtId="164" fontId="5" fillId="0" borderId="0" xfId="1" applyNumberFormat="1" applyFont="1" applyAlignment="1">
      <alignment vertical="center"/>
    </xf>
    <xf numFmtId="3" fontId="5" fillId="3" borderId="1" xfId="1" applyNumberFormat="1" applyFont="1" applyFill="1" applyBorder="1" applyAlignment="1">
      <alignment vertical="center"/>
    </xf>
    <xf numFmtId="3" fontId="5" fillId="3" borderId="1" xfId="1" applyNumberFormat="1" applyFont="1" applyFill="1" applyBorder="1" applyAlignment="1">
      <alignment horizontal="right" vertical="center"/>
    </xf>
    <xf numFmtId="164" fontId="5" fillId="0" borderId="0" xfId="1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3" fontId="7" fillId="5" borderId="1" xfId="1" applyNumberFormat="1" applyFont="1" applyFill="1" applyBorder="1" applyAlignment="1">
      <alignment vertical="center"/>
    </xf>
    <xf numFmtId="3" fontId="7" fillId="5" borderId="1" xfId="1" applyNumberFormat="1" applyFont="1" applyFill="1" applyBorder="1" applyAlignment="1">
      <alignment horizontal="right" vertical="center"/>
    </xf>
    <xf numFmtId="165" fontId="6" fillId="6" borderId="1" xfId="0" applyNumberFormat="1" applyFont="1" applyFill="1" applyBorder="1" applyAlignment="1">
      <alignment vertical="center"/>
    </xf>
    <xf numFmtId="165" fontId="6" fillId="6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3" fontId="8" fillId="0" borderId="1" xfId="1" applyNumberFormat="1" applyFont="1" applyBorder="1" applyAlignment="1">
      <alignment vertical="center"/>
    </xf>
    <xf numFmtId="3" fontId="8" fillId="0" borderId="1" xfId="1" applyNumberFormat="1" applyFont="1" applyBorder="1" applyAlignment="1">
      <alignment horizontal="right" vertical="center"/>
    </xf>
    <xf numFmtId="3" fontId="9" fillId="4" borderId="1" xfId="1" applyNumberFormat="1" applyFont="1" applyFill="1" applyBorder="1" applyAlignment="1">
      <alignment vertical="center"/>
    </xf>
    <xf numFmtId="3" fontId="8" fillId="0" borderId="2" xfId="1" applyNumberFormat="1" applyFont="1" applyBorder="1" applyAlignment="1">
      <alignment horizontal="right" vertical="center"/>
    </xf>
    <xf numFmtId="3" fontId="8" fillId="0" borderId="3" xfId="1" applyNumberFormat="1" applyFont="1" applyBorder="1" applyAlignment="1">
      <alignment horizontal="right" vertical="center"/>
    </xf>
    <xf numFmtId="3" fontId="8" fillId="0" borderId="4" xfId="1" applyNumberFormat="1" applyFont="1" applyBorder="1" applyAlignment="1">
      <alignment horizontal="right" vertical="center"/>
    </xf>
  </cellXfs>
  <cellStyles count="2">
    <cellStyle name="Koma" xfId="1" builtinId="3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5DFE1-8FAB-4DB9-AB71-58533FC4BB37}">
  <sheetPr>
    <pageSetUpPr fitToPage="1"/>
  </sheetPr>
  <dimension ref="B1:XE39"/>
  <sheetViews>
    <sheetView tabSelected="1" workbookViewId="0">
      <pane xSplit="2" ySplit="2" topLeftCell="C3" activePane="bottomRight" state="frozen"/>
      <selection pane="topRight" activeCell="F1" sqref="F1"/>
      <selection pane="bottomLeft" activeCell="A4" sqref="A4"/>
      <selection pane="bottomRight" activeCell="O15" sqref="O15"/>
    </sheetView>
  </sheetViews>
  <sheetFormatPr defaultColWidth="8.90625" defaultRowHeight="14" x14ac:dyDescent="0.35"/>
  <cols>
    <col min="1" max="1" width="0" style="6" hidden="1" customWidth="1"/>
    <col min="2" max="2" width="43.6328125" style="6" customWidth="1"/>
    <col min="3" max="3" width="13.90625" style="6" customWidth="1"/>
    <col min="4" max="4" width="16.36328125" style="6" customWidth="1"/>
    <col min="5" max="5" width="15" style="6" customWidth="1"/>
    <col min="6" max="6" width="15.453125" style="14" customWidth="1"/>
    <col min="7" max="7" width="13.90625" style="6" customWidth="1"/>
    <col min="8" max="16384" width="8.90625" style="6"/>
  </cols>
  <sheetData>
    <row r="1" spans="2:629" s="5" customFormat="1" ht="17.5" x14ac:dyDescent="0.35">
      <c r="B1" s="1" t="s">
        <v>20</v>
      </c>
      <c r="C1" s="2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</row>
    <row r="2" spans="2:629" s="5" customFormat="1" ht="14.4" customHeight="1" x14ac:dyDescent="0.35">
      <c r="B2" s="7"/>
      <c r="C2" s="2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</row>
    <row r="3" spans="2:629" ht="51" customHeight="1" x14ac:dyDescent="0.35">
      <c r="B3" s="17" t="s">
        <v>15</v>
      </c>
      <c r="C3" s="18" t="s">
        <v>18</v>
      </c>
      <c r="D3" s="18" t="s">
        <v>24</v>
      </c>
      <c r="E3" s="18" t="s">
        <v>16</v>
      </c>
      <c r="F3" s="18" t="s">
        <v>17</v>
      </c>
      <c r="G3" s="18" t="s">
        <v>14</v>
      </c>
    </row>
    <row r="4" spans="2:629" s="7" customFormat="1" ht="15.5" customHeight="1" x14ac:dyDescent="0.35">
      <c r="B4" s="19" t="s">
        <v>21</v>
      </c>
      <c r="C4" s="15">
        <f>SUM(C5:C10)</f>
        <v>28766711.009999998</v>
      </c>
      <c r="D4" s="15">
        <f>SUM(D5:D10)</f>
        <v>153124811.00999999</v>
      </c>
      <c r="E4" s="15">
        <f>SUM(E5:E10)</f>
        <v>138341200.84000003</v>
      </c>
      <c r="F4" s="16">
        <f>D4-E4</f>
        <v>14783610.169999957</v>
      </c>
      <c r="G4" s="15">
        <f>SUM(G5:G10)</f>
        <v>134711721</v>
      </c>
    </row>
    <row r="5" spans="2:629" x14ac:dyDescent="0.35">
      <c r="B5" s="20" t="s">
        <v>5</v>
      </c>
      <c r="C5" s="21">
        <f>11651450.01-7459</f>
        <v>11643991.01</v>
      </c>
      <c r="D5" s="21">
        <f>19948837.01-7459</f>
        <v>19941378.010000002</v>
      </c>
      <c r="E5" s="21">
        <f>17321479.86-7459</f>
        <v>17314020.859999999</v>
      </c>
      <c r="F5" s="22">
        <f t="shared" ref="F5" si="0">D5-E5</f>
        <v>2627357.1500000022</v>
      </c>
      <c r="G5" s="21">
        <v>12539776</v>
      </c>
    </row>
    <row r="6" spans="2:629" x14ac:dyDescent="0.35">
      <c r="B6" s="20" t="s">
        <v>2</v>
      </c>
      <c r="C6" s="24">
        <v>17122720</v>
      </c>
      <c r="D6" s="24">
        <v>133183433</v>
      </c>
      <c r="E6" s="21">
        <v>11250</v>
      </c>
      <c r="F6" s="24">
        <f>D6-SUM(E6:E10)</f>
        <v>12156253.019999966</v>
      </c>
      <c r="G6" s="21">
        <v>0</v>
      </c>
    </row>
    <row r="7" spans="2:629" x14ac:dyDescent="0.35">
      <c r="B7" s="20" t="s">
        <v>3</v>
      </c>
      <c r="C7" s="25"/>
      <c r="D7" s="25"/>
      <c r="E7" s="21">
        <v>367510.37</v>
      </c>
      <c r="F7" s="25"/>
      <c r="G7" s="21">
        <v>151975</v>
      </c>
    </row>
    <row r="8" spans="2:629" x14ac:dyDescent="0.35">
      <c r="B8" s="20" t="s">
        <v>0</v>
      </c>
      <c r="C8" s="25"/>
      <c r="D8" s="25"/>
      <c r="E8" s="21">
        <v>90759654.970000029</v>
      </c>
      <c r="F8" s="25"/>
      <c r="G8" s="21">
        <v>89357065</v>
      </c>
    </row>
    <row r="9" spans="2:629" x14ac:dyDescent="0.35">
      <c r="B9" s="20" t="s">
        <v>1</v>
      </c>
      <c r="C9" s="25"/>
      <c r="D9" s="25"/>
      <c r="E9" s="21">
        <v>29552597.220000003</v>
      </c>
      <c r="F9" s="25"/>
      <c r="G9" s="21">
        <v>32312390</v>
      </c>
    </row>
    <row r="10" spans="2:629" x14ac:dyDescent="0.35">
      <c r="B10" s="20" t="s">
        <v>6</v>
      </c>
      <c r="C10" s="26"/>
      <c r="D10" s="26"/>
      <c r="E10" s="21">
        <v>336167.42000000004</v>
      </c>
      <c r="F10" s="26"/>
      <c r="G10" s="21">
        <v>350515</v>
      </c>
    </row>
    <row r="11" spans="2:629" s="7" customFormat="1" ht="15.5" customHeight="1" x14ac:dyDescent="0.35">
      <c r="B11" s="19" t="s">
        <v>7</v>
      </c>
      <c r="C11" s="16">
        <f>C12+C18</f>
        <v>5909568.1599999992</v>
      </c>
      <c r="D11" s="16">
        <f>D12+D18</f>
        <v>7526313.5599999996</v>
      </c>
      <c r="E11" s="15">
        <f>E12+E18</f>
        <v>2949562.7900000005</v>
      </c>
      <c r="F11" s="16">
        <f>D11-E11</f>
        <v>4576750.7699999996</v>
      </c>
      <c r="G11" s="15">
        <v>0</v>
      </c>
    </row>
    <row r="12" spans="2:629" x14ac:dyDescent="0.35">
      <c r="B12" s="8" t="s">
        <v>8</v>
      </c>
      <c r="C12" s="12">
        <f>SUM(C13:C17)</f>
        <v>4420891.8599999994</v>
      </c>
      <c r="D12" s="12">
        <f>SUM(D13:D17)</f>
        <v>4553912.26</v>
      </c>
      <c r="E12" s="11">
        <f>SUM(E13:E17)</f>
        <v>260070.59000000003</v>
      </c>
      <c r="F12" s="12">
        <f>D12-E12</f>
        <v>4293841.67</v>
      </c>
      <c r="G12" s="11">
        <v>0</v>
      </c>
      <c r="H12" s="7"/>
      <c r="I12" s="7"/>
    </row>
    <row r="13" spans="2:629" x14ac:dyDescent="0.35">
      <c r="B13" s="20" t="s">
        <v>5</v>
      </c>
      <c r="C13" s="22">
        <f>49680.68+7459</f>
        <v>57139.68</v>
      </c>
      <c r="D13" s="22">
        <f>49680.68+7459</f>
        <v>57139.68</v>
      </c>
      <c r="E13" s="21">
        <f>49440+7459</f>
        <v>56899</v>
      </c>
      <c r="F13" s="22">
        <f>D13-E13</f>
        <v>240.68000000000029</v>
      </c>
      <c r="G13" s="21">
        <v>0</v>
      </c>
      <c r="H13" s="7"/>
      <c r="I13" s="7"/>
    </row>
    <row r="14" spans="2:629" x14ac:dyDescent="0.35">
      <c r="B14" s="20" t="s">
        <v>3</v>
      </c>
      <c r="C14" s="24">
        <v>4363752.18</v>
      </c>
      <c r="D14" s="24">
        <v>4496772.58</v>
      </c>
      <c r="E14" s="21">
        <v>2033.9</v>
      </c>
      <c r="F14" s="25">
        <f>D14-SUM(E14:E17)</f>
        <v>4293600.99</v>
      </c>
      <c r="G14" s="21">
        <v>0</v>
      </c>
      <c r="H14" s="7"/>
      <c r="I14" s="7"/>
    </row>
    <row r="15" spans="2:629" x14ac:dyDescent="0.35">
      <c r="B15" s="20" t="s">
        <v>0</v>
      </c>
      <c r="C15" s="25"/>
      <c r="D15" s="25"/>
      <c r="E15" s="21">
        <v>41227.9</v>
      </c>
      <c r="F15" s="25"/>
      <c r="G15" s="21">
        <v>0</v>
      </c>
      <c r="H15" s="7"/>
      <c r="I15" s="7"/>
    </row>
    <row r="16" spans="2:629" x14ac:dyDescent="0.35">
      <c r="B16" s="20" t="s">
        <v>1</v>
      </c>
      <c r="C16" s="25"/>
      <c r="D16" s="25"/>
      <c r="E16" s="21">
        <v>155090.35</v>
      </c>
      <c r="F16" s="25"/>
      <c r="G16" s="21">
        <v>0</v>
      </c>
      <c r="H16" s="7"/>
      <c r="I16" s="7"/>
    </row>
    <row r="17" spans="2:12" x14ac:dyDescent="0.35">
      <c r="B17" s="20" t="s">
        <v>6</v>
      </c>
      <c r="C17" s="26"/>
      <c r="D17" s="26"/>
      <c r="E17" s="21">
        <v>4819.4399999999996</v>
      </c>
      <c r="F17" s="26"/>
      <c r="G17" s="21">
        <v>0</v>
      </c>
      <c r="H17" s="7"/>
      <c r="I17" s="7"/>
    </row>
    <row r="18" spans="2:12" x14ac:dyDescent="0.35">
      <c r="B18" s="8" t="s">
        <v>12</v>
      </c>
      <c r="C18" s="12">
        <f>SUM(C19:C22)</f>
        <v>1488676.3</v>
      </c>
      <c r="D18" s="12">
        <f>SUM(D19:D22)</f>
        <v>2972401.3</v>
      </c>
      <c r="E18" s="11">
        <f>SUM(E19:E22)</f>
        <v>2689492.2000000007</v>
      </c>
      <c r="F18" s="12">
        <f>D18-E18</f>
        <v>282909.09999999916</v>
      </c>
      <c r="G18" s="11">
        <v>0</v>
      </c>
    </row>
    <row r="19" spans="2:12" x14ac:dyDescent="0.35">
      <c r="B19" s="20" t="s">
        <v>5</v>
      </c>
      <c r="C19" s="22">
        <v>715694.3</v>
      </c>
      <c r="D19" s="22">
        <v>1197934.3</v>
      </c>
      <c r="E19" s="21">
        <v>1169854.3</v>
      </c>
      <c r="F19" s="22">
        <f>D19-E19</f>
        <v>28080</v>
      </c>
      <c r="G19" s="21">
        <v>0</v>
      </c>
    </row>
    <row r="20" spans="2:12" x14ac:dyDescent="0.35">
      <c r="B20" s="20" t="s">
        <v>0</v>
      </c>
      <c r="C20" s="24">
        <v>772982</v>
      </c>
      <c r="D20" s="24">
        <v>1774467</v>
      </c>
      <c r="E20" s="21">
        <v>347205.65</v>
      </c>
      <c r="F20" s="25">
        <f>D20-SUM(E20:E22)</f>
        <v>254829.09999999963</v>
      </c>
      <c r="G20" s="21">
        <v>0</v>
      </c>
    </row>
    <row r="21" spans="2:12" x14ac:dyDescent="0.35">
      <c r="B21" s="20" t="s">
        <v>1</v>
      </c>
      <c r="C21" s="25"/>
      <c r="D21" s="25"/>
      <c r="E21" s="21">
        <v>1148313.9400000002</v>
      </c>
      <c r="F21" s="25"/>
      <c r="G21" s="21">
        <v>0</v>
      </c>
    </row>
    <row r="22" spans="2:12" x14ac:dyDescent="0.35">
      <c r="B22" s="20" t="s">
        <v>6</v>
      </c>
      <c r="C22" s="26"/>
      <c r="D22" s="26"/>
      <c r="E22" s="21">
        <v>24118.31</v>
      </c>
      <c r="F22" s="26"/>
      <c r="G22" s="21">
        <v>0</v>
      </c>
    </row>
    <row r="23" spans="2:12" s="7" customFormat="1" ht="15.5" customHeight="1" x14ac:dyDescent="0.35">
      <c r="B23" s="19" t="s">
        <v>22</v>
      </c>
      <c r="C23" s="16">
        <v>0</v>
      </c>
      <c r="D23" s="16">
        <f>SUM(D24:D29)</f>
        <v>266731202.36000001</v>
      </c>
      <c r="E23" s="15">
        <f>SUM(E24:E29)</f>
        <v>294231087.75</v>
      </c>
      <c r="F23" s="16">
        <f>D23-E23</f>
        <v>-27499885.389999986</v>
      </c>
      <c r="G23" s="15">
        <f>SUM(G24:G29)</f>
        <v>298334499</v>
      </c>
    </row>
    <row r="24" spans="2:12" x14ac:dyDescent="0.35">
      <c r="B24" s="20" t="s">
        <v>2</v>
      </c>
      <c r="C24" s="22"/>
      <c r="D24" s="22">
        <v>1490000</v>
      </c>
      <c r="E24" s="21">
        <v>2405151.5299999998</v>
      </c>
      <c r="F24" s="22">
        <f t="shared" ref="F24:F29" si="1">D24-E24</f>
        <v>-915151.5299999998</v>
      </c>
      <c r="G24" s="21">
        <v>1675000</v>
      </c>
    </row>
    <row r="25" spans="2:12" x14ac:dyDescent="0.35">
      <c r="B25" s="20" t="s">
        <v>3</v>
      </c>
      <c r="C25" s="22"/>
      <c r="D25" s="22">
        <v>1004000</v>
      </c>
      <c r="E25" s="21">
        <v>297303.46000000002</v>
      </c>
      <c r="F25" s="22">
        <f t="shared" si="1"/>
        <v>706696.54</v>
      </c>
      <c r="G25" s="21">
        <v>1003200</v>
      </c>
    </row>
    <row r="26" spans="2:12" x14ac:dyDescent="0.35">
      <c r="B26" s="20" t="s">
        <v>1</v>
      </c>
      <c r="C26" s="22"/>
      <c r="D26" s="22">
        <v>3029000</v>
      </c>
      <c r="E26" s="21">
        <f>1971293.17+134087.82+323314.52</f>
        <v>2428695.5099999998</v>
      </c>
      <c r="F26" s="22">
        <f>D26-E26</f>
        <v>600304.49000000022</v>
      </c>
      <c r="G26" s="21">
        <v>3068600</v>
      </c>
    </row>
    <row r="27" spans="2:12" x14ac:dyDescent="0.35">
      <c r="B27" s="20" t="s">
        <v>13</v>
      </c>
      <c r="C27" s="22"/>
      <c r="D27" s="22">
        <v>251400000</v>
      </c>
      <c r="E27" s="21">
        <f>279019753.78-134087.82-323314.52</f>
        <v>278562351.44</v>
      </c>
      <c r="F27" s="22">
        <f t="shared" si="1"/>
        <v>-27162351.439999998</v>
      </c>
      <c r="G27" s="21">
        <v>281684656</v>
      </c>
    </row>
    <row r="28" spans="2:12" x14ac:dyDescent="0.35">
      <c r="B28" s="20" t="s">
        <v>9</v>
      </c>
      <c r="C28" s="22"/>
      <c r="D28" s="22">
        <v>6323466.3600000003</v>
      </c>
      <c r="E28" s="21">
        <v>6384860.0199999996</v>
      </c>
      <c r="F28" s="22">
        <f t="shared" si="1"/>
        <v>-61393.659999999218</v>
      </c>
      <c r="G28" s="21">
        <v>6909657</v>
      </c>
    </row>
    <row r="29" spans="2:12" x14ac:dyDescent="0.35">
      <c r="B29" s="20" t="s">
        <v>10</v>
      </c>
      <c r="C29" s="22"/>
      <c r="D29" s="22">
        <v>3484736</v>
      </c>
      <c r="E29" s="21">
        <v>4152725.79</v>
      </c>
      <c r="F29" s="22">
        <f t="shared" si="1"/>
        <v>-667989.79</v>
      </c>
      <c r="G29" s="21">
        <v>3993386</v>
      </c>
    </row>
    <row r="30" spans="2:12" s="7" customFormat="1" x14ac:dyDescent="0.35">
      <c r="B30" s="19" t="s">
        <v>23</v>
      </c>
      <c r="C30" s="16">
        <v>46409842.550000004</v>
      </c>
      <c r="D30" s="16">
        <v>57691237.99000001</v>
      </c>
      <c r="E30" s="15">
        <v>51383748.129999101</v>
      </c>
      <c r="F30" s="16">
        <f>D30-E30</f>
        <v>6307489.8600009084</v>
      </c>
      <c r="G30" s="15">
        <f>SUM(G31:G37)</f>
        <v>59466125</v>
      </c>
    </row>
    <row r="31" spans="2:12" x14ac:dyDescent="0.35">
      <c r="B31" s="20" t="s">
        <v>11</v>
      </c>
      <c r="C31" s="22"/>
      <c r="D31" s="22"/>
      <c r="E31" s="23">
        <f>1501116.87-189027.43</f>
        <v>1312089.4400000002</v>
      </c>
      <c r="F31" s="22"/>
      <c r="G31" s="23">
        <v>6480311</v>
      </c>
      <c r="H31" s="9"/>
      <c r="I31" s="9"/>
      <c r="J31" s="9"/>
      <c r="K31" s="9"/>
      <c r="L31" s="9"/>
    </row>
    <row r="32" spans="2:12" x14ac:dyDescent="0.35">
      <c r="B32" s="20" t="s">
        <v>3</v>
      </c>
      <c r="C32" s="22"/>
      <c r="D32" s="22"/>
      <c r="E32" s="21">
        <v>33626905.169999979</v>
      </c>
      <c r="F32" s="22"/>
      <c r="G32" s="21">
        <v>38723062</v>
      </c>
      <c r="H32" s="9"/>
      <c r="I32" s="9"/>
      <c r="J32" s="9"/>
      <c r="K32" s="9"/>
      <c r="L32" s="9"/>
    </row>
    <row r="33" spans="2:12" x14ac:dyDescent="0.35">
      <c r="B33" s="20" t="s">
        <v>0</v>
      </c>
      <c r="C33" s="22"/>
      <c r="D33" s="22"/>
      <c r="E33" s="21">
        <v>13450741.779999968</v>
      </c>
      <c r="F33" s="22"/>
      <c r="G33" s="21">
        <v>11823922</v>
      </c>
      <c r="H33" s="9"/>
      <c r="I33" s="9"/>
      <c r="J33" s="9"/>
      <c r="K33" s="9"/>
      <c r="L33" s="9"/>
    </row>
    <row r="34" spans="2:12" x14ac:dyDescent="0.35">
      <c r="B34" s="20" t="s">
        <v>1</v>
      </c>
      <c r="C34" s="22"/>
      <c r="D34" s="22"/>
      <c r="E34" s="21">
        <v>2136076.2499999972</v>
      </c>
      <c r="F34" s="22"/>
      <c r="G34" s="21">
        <v>1815138</v>
      </c>
      <c r="H34" s="9"/>
      <c r="I34" s="9"/>
      <c r="J34" s="9"/>
      <c r="K34" s="9"/>
      <c r="L34" s="9"/>
    </row>
    <row r="35" spans="2:12" x14ac:dyDescent="0.35">
      <c r="B35" s="20" t="s">
        <v>4</v>
      </c>
      <c r="C35" s="22"/>
      <c r="D35" s="22"/>
      <c r="E35" s="21">
        <v>413689.15999943018</v>
      </c>
      <c r="F35" s="22"/>
      <c r="G35" s="21">
        <v>0</v>
      </c>
      <c r="H35" s="9"/>
      <c r="I35" s="9"/>
      <c r="J35" s="9"/>
      <c r="K35" s="9"/>
      <c r="L35" s="9"/>
    </row>
    <row r="36" spans="2:12" x14ac:dyDescent="0.35">
      <c r="B36" s="20" t="s">
        <v>9</v>
      </c>
      <c r="C36" s="22"/>
      <c r="D36" s="22"/>
      <c r="E36" s="21">
        <v>255218.90000000037</v>
      </c>
      <c r="F36" s="22"/>
      <c r="G36" s="21">
        <v>245003</v>
      </c>
      <c r="H36" s="9"/>
      <c r="I36" s="9"/>
      <c r="J36" s="9"/>
      <c r="K36" s="9"/>
      <c r="L36" s="9"/>
    </row>
    <row r="37" spans="2:12" x14ac:dyDescent="0.35">
      <c r="B37" s="20" t="s">
        <v>10</v>
      </c>
      <c r="C37" s="22"/>
      <c r="D37" s="22"/>
      <c r="E37" s="23">
        <v>189027.43</v>
      </c>
      <c r="F37" s="22"/>
      <c r="G37" s="23">
        <v>378689</v>
      </c>
      <c r="H37" s="9"/>
      <c r="I37" s="9"/>
      <c r="J37" s="9"/>
      <c r="K37" s="9"/>
      <c r="L37" s="9"/>
    </row>
    <row r="38" spans="2:12" x14ac:dyDescent="0.35">
      <c r="C38" s="10"/>
      <c r="D38" s="10"/>
      <c r="E38" s="10"/>
      <c r="F38" s="13"/>
      <c r="G38" s="10"/>
      <c r="H38" s="9"/>
      <c r="I38" s="9"/>
      <c r="J38" s="9"/>
      <c r="K38" s="9"/>
      <c r="L38" s="9"/>
    </row>
    <row r="39" spans="2:12" x14ac:dyDescent="0.35">
      <c r="B39" s="6" t="s">
        <v>19</v>
      </c>
    </row>
  </sheetData>
  <mergeCells count="9">
    <mergeCell ref="F6:F10"/>
    <mergeCell ref="F14:F17"/>
    <mergeCell ref="F20:F22"/>
    <mergeCell ref="C20:C22"/>
    <mergeCell ref="D20:D22"/>
    <mergeCell ref="C14:C17"/>
    <mergeCell ref="D14:D17"/>
    <mergeCell ref="D6:D10"/>
    <mergeCell ref="C6:C10"/>
  </mergeCells>
  <pageMargins left="0.25" right="0.25" top="0.75" bottom="0.75" header="0.3" footer="0.3"/>
  <pageSetup paperSize="9" scale="83" orientation="portrait" r:id="rId1"/>
  <ignoredErrors>
    <ignoredError sqref="C18 D23 F20 G4" formulaRange="1"/>
    <ignoredError sqref="D4:F4 F23:F3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Rahandusministeeriumi_val.a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Mari-Liis Mets</dc:creator>
  <cp:lastModifiedBy>Elina Kink</cp:lastModifiedBy>
  <cp:lastPrinted>2025-02-11T07:08:10Z</cp:lastPrinted>
  <dcterms:created xsi:type="dcterms:W3CDTF">2025-02-10T12:43:24Z</dcterms:created>
  <dcterms:modified xsi:type="dcterms:W3CDTF">2025-02-17T13:57:35Z</dcterms:modified>
</cp:coreProperties>
</file>